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3620" yWindow="1100" windowWidth="25600" windowHeight="18380" tabRatio="500"/>
  </bookViews>
  <sheets>
    <sheet name="Sheet1" sheetId="1" r:id="rId1"/>
  </sheets>
  <definedNames>
    <definedName name="mature">Sheet1!$D$15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1" l="1"/>
  <c r="G11" i="1"/>
  <c r="G10" i="1"/>
  <c r="G9" i="1"/>
  <c r="H5" i="1"/>
  <c r="C11" i="1"/>
  <c r="I16" i="1"/>
  <c r="H16" i="1"/>
  <c r="C12" i="1"/>
  <c r="B12" i="1"/>
  <c r="I11" i="1"/>
  <c r="J11" i="1"/>
  <c r="H10" i="1"/>
  <c r="I10" i="1"/>
  <c r="J10" i="1"/>
  <c r="H9" i="1"/>
  <c r="I9" i="1"/>
  <c r="J9" i="1"/>
  <c r="G8" i="1"/>
  <c r="H8" i="1"/>
  <c r="I8" i="1"/>
  <c r="J8" i="1"/>
  <c r="F16" i="1"/>
  <c r="G16" i="1"/>
</calcChain>
</file>

<file path=xl/sharedStrings.xml><?xml version="1.0" encoding="utf-8"?>
<sst xmlns="http://schemas.openxmlformats.org/spreadsheetml/2006/main" count="28" uniqueCount="24">
  <si>
    <t>Mature Weight</t>
  </si>
  <si>
    <t>pounds</t>
  </si>
  <si>
    <t>Weights are assuming to be BCS 3</t>
  </si>
  <si>
    <t>Inputted 1st calf wt</t>
  </si>
  <si>
    <t>lbs</t>
  </si>
  <si>
    <t>Target 1st calf wt</t>
  </si>
  <si>
    <t>Lactation</t>
  </si>
  <si>
    <t>% of herd</t>
  </si>
  <si>
    <t>Days in Milk</t>
  </si>
  <si>
    <t>Calving Interval, days</t>
  </si>
  <si>
    <t>% Mature Weight</t>
  </si>
  <si>
    <t>Inputted/Target Weight</t>
  </si>
  <si>
    <t>Gain, lbs</t>
  </si>
  <si>
    <t>ADG</t>
  </si>
  <si>
    <t>Average weight</t>
  </si>
  <si>
    <t>Overall Lactating and Dry ADG and weight</t>
  </si>
  <si>
    <t>AMTS Cow ADG Calculator</t>
  </si>
  <si>
    <t>Copyright 2015 AMTS LLC</t>
  </si>
  <si>
    <t>Bodyweight</t>
  </si>
  <si>
    <t>DIM</t>
  </si>
  <si>
    <t>CI</t>
  </si>
  <si>
    <t>lbs/d</t>
  </si>
  <si>
    <t>days</t>
  </si>
  <si>
    <t>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</si>
</sst>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1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4" sqref="E4"/>
    </sheetView>
  </sheetViews>
  <sheetFormatPr baseColWidth="10" defaultColWidth="11" defaultRowHeight="15" x14ac:dyDescent="0"/>
  <cols>
    <col min="1" max="1" width="3.1640625" customWidth="1"/>
    <col min="2" max="2" width="8.6640625" bestFit="1" customWidth="1"/>
    <col min="3" max="3" width="9" bestFit="1" customWidth="1"/>
    <col min="4" max="4" width="10.5" customWidth="1"/>
    <col min="5" max="5" width="8" bestFit="1" customWidth="1"/>
    <col min="8" max="8" width="7.5" customWidth="1"/>
    <col min="9" max="9" width="5" bestFit="1" customWidth="1"/>
    <col min="10" max="10" width="7.83203125" bestFit="1" customWidth="1"/>
  </cols>
  <sheetData>
    <row r="1" spans="1:10" ht="23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</row>
    <row r="2" spans="1:10">
      <c r="A2" s="22" t="s">
        <v>17</v>
      </c>
      <c r="B2" s="22"/>
      <c r="C2" s="22"/>
      <c r="D2" s="22"/>
      <c r="E2" s="22"/>
      <c r="F2" s="22"/>
      <c r="G2" s="22"/>
      <c r="H2" s="22"/>
      <c r="I2" s="22"/>
      <c r="J2" s="22"/>
    </row>
    <row r="3" spans="1:10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0">
      <c r="C4" s="23" t="s">
        <v>0</v>
      </c>
      <c r="D4" s="23"/>
      <c r="E4" s="1">
        <v>1650</v>
      </c>
      <c r="F4" t="s">
        <v>1</v>
      </c>
      <c r="G4" s="2" t="s">
        <v>2</v>
      </c>
    </row>
    <row r="5" spans="1:10">
      <c r="C5" s="23" t="s">
        <v>3</v>
      </c>
      <c r="D5" s="23"/>
      <c r="E5" s="1">
        <v>1350</v>
      </c>
      <c r="F5" t="s">
        <v>4</v>
      </c>
      <c r="G5" t="s">
        <v>5</v>
      </c>
      <c r="H5" s="3">
        <f>E4*0.85</f>
        <v>1402.5</v>
      </c>
      <c r="I5" t="s">
        <v>4</v>
      </c>
    </row>
    <row r="6" spans="1:10">
      <c r="E6" s="3"/>
    </row>
    <row r="7" spans="1:10" ht="45">
      <c r="B7" s="4" t="s">
        <v>6</v>
      </c>
      <c r="C7" s="4" t="s">
        <v>7</v>
      </c>
      <c r="D7" s="4" t="s">
        <v>8</v>
      </c>
      <c r="E7" s="5" t="s">
        <v>9</v>
      </c>
      <c r="F7" s="6" t="s">
        <v>10</v>
      </c>
      <c r="G7" s="6" t="s">
        <v>11</v>
      </c>
      <c r="H7" s="4" t="s">
        <v>12</v>
      </c>
      <c r="I7" s="4" t="s">
        <v>13</v>
      </c>
      <c r="J7" s="5" t="s">
        <v>14</v>
      </c>
    </row>
    <row r="8" spans="1:10">
      <c r="B8" s="4">
        <v>1</v>
      </c>
      <c r="C8" s="7">
        <v>42</v>
      </c>
      <c r="D8" s="7">
        <v>185</v>
      </c>
      <c r="E8" s="8">
        <v>450</v>
      </c>
      <c r="F8" s="9">
        <v>0.85</v>
      </c>
      <c r="G8" s="10">
        <f>E5</f>
        <v>1350</v>
      </c>
      <c r="H8" s="10">
        <f>G9-G8</f>
        <v>168</v>
      </c>
      <c r="I8" s="20">
        <f>H8/E8</f>
        <v>0.37333333333333335</v>
      </c>
      <c r="J8" s="10">
        <f>I8*D8+G8</f>
        <v>1419.0666666666666</v>
      </c>
    </row>
    <row r="9" spans="1:10">
      <c r="B9" s="4">
        <v>2</v>
      </c>
      <c r="C9" s="7">
        <v>28</v>
      </c>
      <c r="D9" s="7">
        <v>140</v>
      </c>
      <c r="E9" s="8">
        <v>425</v>
      </c>
      <c r="F9" s="9">
        <v>0.92</v>
      </c>
      <c r="G9" s="10">
        <f>E4*F9</f>
        <v>1518</v>
      </c>
      <c r="H9" s="10">
        <f>G10-G9</f>
        <v>66</v>
      </c>
      <c r="I9" s="20">
        <f t="shared" ref="I9:I11" si="0">H9/E9</f>
        <v>0.15529411764705883</v>
      </c>
      <c r="J9" s="10">
        <f>I9*D9+G9</f>
        <v>1539.7411764705882</v>
      </c>
    </row>
    <row r="10" spans="1:10">
      <c r="B10" s="4">
        <v>3</v>
      </c>
      <c r="C10" s="7">
        <v>16</v>
      </c>
      <c r="D10" s="7">
        <v>190</v>
      </c>
      <c r="E10" s="8">
        <v>410</v>
      </c>
      <c r="F10" s="9">
        <v>0.96</v>
      </c>
      <c r="G10" s="10">
        <f>E4*F10</f>
        <v>1584</v>
      </c>
      <c r="H10" s="10">
        <f>G11-G10</f>
        <v>66</v>
      </c>
      <c r="I10" s="20">
        <f t="shared" si="0"/>
        <v>0.16097560975609757</v>
      </c>
      <c r="J10" s="10">
        <f>I10*D10+G10</f>
        <v>1614.5853658536585</v>
      </c>
    </row>
    <row r="11" spans="1:10">
      <c r="B11" s="4">
        <v>4</v>
      </c>
      <c r="C11" s="19">
        <f>100-SUM(C8:C10)</f>
        <v>14</v>
      </c>
      <c r="D11" s="7">
        <v>185</v>
      </c>
      <c r="E11" s="8">
        <v>420</v>
      </c>
      <c r="F11" s="9">
        <v>1</v>
      </c>
      <c r="G11" s="10">
        <f>E4*F11</f>
        <v>1650</v>
      </c>
      <c r="H11" s="10">
        <v>0</v>
      </c>
      <c r="I11" s="20">
        <f t="shared" si="0"/>
        <v>0</v>
      </c>
      <c r="J11" s="10">
        <f>I11*D11+G11</f>
        <v>1650</v>
      </c>
    </row>
    <row r="12" spans="1:10">
      <c r="B12" s="12">
        <f>SUMPRODUCT(C8:C11/100,B8:B11)</f>
        <v>2.02</v>
      </c>
      <c r="C12" s="13">
        <f>SUM(C8:C11)</f>
        <v>100</v>
      </c>
    </row>
    <row r="13" spans="1:10">
      <c r="B13" s="11"/>
    </row>
    <row r="14" spans="1:10">
      <c r="F14" s="13" t="s">
        <v>13</v>
      </c>
      <c r="G14" s="13" t="s">
        <v>18</v>
      </c>
      <c r="H14" s="13" t="s">
        <v>19</v>
      </c>
      <c r="I14" s="13" t="s">
        <v>20</v>
      </c>
    </row>
    <row r="15" spans="1:10">
      <c r="F15" s="13" t="s">
        <v>21</v>
      </c>
      <c r="G15" s="13" t="s">
        <v>4</v>
      </c>
      <c r="H15" s="13" t="s">
        <v>22</v>
      </c>
      <c r="I15" s="13" t="s">
        <v>22</v>
      </c>
    </row>
    <row r="16" spans="1:10">
      <c r="E16" s="15" t="s">
        <v>15</v>
      </c>
      <c r="F16" s="16">
        <f>SUMPRODUCT(C8:C11/100,I8:I11)</f>
        <v>0.22603845050215207</v>
      </c>
      <c r="G16" s="18">
        <f>SUMPRODUCT(C8:C11/100,J8:J11)</f>
        <v>1516.4691879483501</v>
      </c>
      <c r="H16" s="14">
        <f>SUMPRODUCT((C8:C11)/100,D8:D11)</f>
        <v>173.20000000000002</v>
      </c>
      <c r="I16" s="14">
        <f>SUMPRODUCT(C8:C11/100,E8:E11)</f>
        <v>432.40000000000003</v>
      </c>
    </row>
    <row r="17" spans="9:10">
      <c r="I17">
        <f>I16/30.4</f>
        <v>14.223684210526317</v>
      </c>
      <c r="J17" t="s">
        <v>23</v>
      </c>
    </row>
  </sheetData>
  <sheetProtection password="CC56" sheet="1" objects="1" scenarios="1" selectLockedCells="1"/>
  <mergeCells count="4">
    <mergeCell ref="A1:J1"/>
    <mergeCell ref="A2:J2"/>
    <mergeCell ref="C4:D4"/>
    <mergeCell ref="C5:D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18F341DEAC9446A9735235F3E46D1A" ma:contentTypeVersion="1" ma:contentTypeDescription="Create a new document." ma:contentTypeScope="" ma:versionID="8b695e441cb78c3cceb03453e9e18f06">
  <xsd:schema xmlns:xsd="http://www.w3.org/2001/XMLSchema" xmlns:xs="http://www.w3.org/2001/XMLSchema" xmlns:p="http://schemas.microsoft.com/office/2006/metadata/properties" xmlns:ns3="ccf83b66-1ecd-409c-9724-aad28c3bb3be" targetNamespace="http://schemas.microsoft.com/office/2006/metadata/properties" ma:root="true" ma:fieldsID="f4f254e61b03d6a2be36dc7f4fea79fb" ns3:_="">
    <xsd:import namespace="ccf83b66-1ecd-409c-9724-aad28c3bb3be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83b66-1ecd-409c-9724-aad28c3bb3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C09EDE-5C71-425F-AED0-57100EEA73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5A9829-950E-46A4-A25E-7D4AD1DEF2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f83b66-1ecd-409c-9724-aad28c3bb3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AAD983-7614-4D5A-94D4-0E561249F430}">
  <ds:schemaRefs>
    <ds:schemaRef ds:uri="http://www.w3.org/XML/1998/namespace"/>
    <ds:schemaRef ds:uri="http://purl.org/dc/elements/1.1/"/>
    <ds:schemaRef ds:uri="http://purl.org/dc/dcmitype/"/>
    <ds:schemaRef ds:uri="ccf83b66-1ecd-409c-9724-aad28c3bb3b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Tylutki</dc:creator>
  <cp:keywords/>
  <dc:description/>
  <cp:lastModifiedBy>Thomas Tylutki</cp:lastModifiedBy>
  <cp:revision/>
  <dcterms:created xsi:type="dcterms:W3CDTF">2014-12-23T21:11:21Z</dcterms:created>
  <dcterms:modified xsi:type="dcterms:W3CDTF">2014-12-24T16:53:46Z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0x0101004E18F341DEAC9446A9735235F3E46D1A</vt:lpwstr>
  </property>
</Properties>
</file>